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y\1. Đấu thầu sữa\đấu bổ sung 2025\"/>
    </mc:Choice>
  </mc:AlternateContent>
  <bookViews>
    <workbookView xWindow="0" yWindow="0" windowWidth="15300" windowHeight="7410"/>
  </bookViews>
  <sheets>
    <sheet name="Danh mục đề xuất sữa 2025 (2)" sheetId="1" r:id="rId1"/>
  </sheets>
  <definedNames>
    <definedName name="_xlnm._FilterDatabase" localSheetId="0" hidden="1">'Danh mục đề xuất sữa 2025 (2)'!$A$7:$T$20</definedName>
    <definedName name="_xlnm.Print_Area" localSheetId="0">'Danh mục đề xuất sữa 2025 (2)'!$B$1:$J$26</definedName>
    <definedName name="_xlnm.Print_Titles" localSheetId="0">'Danh mục đề xuất sữa 2025 (2)'!$7:$7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12" i="1"/>
  <c r="J11" i="1"/>
  <c r="J10" i="1" l="1"/>
  <c r="J9" i="1"/>
  <c r="B9" i="1"/>
  <c r="B15" i="1"/>
  <c r="B16" i="1"/>
  <c r="B17" i="1"/>
  <c r="B18" i="1"/>
  <c r="B19" i="1"/>
  <c r="B8" i="1"/>
  <c r="J8" i="1"/>
  <c r="A10" i="1"/>
  <c r="B10" i="1"/>
  <c r="A11" i="1"/>
  <c r="B11" i="1"/>
  <c r="A12" i="1"/>
  <c r="B12" i="1"/>
  <c r="B13" i="1"/>
  <c r="J13" i="1"/>
  <c r="A14" i="1"/>
  <c r="B14" i="1"/>
  <c r="J14" i="1"/>
  <c r="A16" i="1"/>
  <c r="J16" i="1"/>
  <c r="A17" i="1"/>
  <c r="A18" i="1"/>
  <c r="J18" i="1"/>
  <c r="A19" i="1"/>
  <c r="J19" i="1"/>
</calcChain>
</file>

<file path=xl/sharedStrings.xml><?xml version="1.0" encoding="utf-8"?>
<sst xmlns="http://schemas.openxmlformats.org/spreadsheetml/2006/main" count="99" uniqueCount="77">
  <si>
    <t>* : Số lượng trên chỉ là số lượng mà Bệnh viện dự kiến, có thể thay đổi tùy thuộc vào nhu cầu và giá thuốc</t>
  </si>
  <si>
    <t>gam</t>
  </si>
  <si>
    <t>ml</t>
  </si>
  <si>
    <t>Chai/Hộp 200-250ml</t>
  </si>
  <si>
    <t>Thực phẩm dinh dưỡng y học dung dịch Carbohydrate cho bệnh nhân phẫu thuật</t>
  </si>
  <si>
    <t>TPLT3</t>
  </si>
  <si>
    <t>Hộp/Lon 300-400g</t>
  </si>
  <si>
    <t>Hộp/Gói tối đa 250g</t>
  </si>
  <si>
    <t>Chất xơ</t>
  </si>
  <si>
    <t>TPIT</t>
  </si>
  <si>
    <t>Chai/lọ tối đa 100ml</t>
  </si>
  <si>
    <t>Men thủy phân</t>
  </si>
  <si>
    <t>TPDT3</t>
  </si>
  <si>
    <t>Gói tối đa 50g</t>
  </si>
  <si>
    <t>Sản phẩm dinh dưỡng y học hỗ trợ lành vết thương</t>
  </si>
  <si>
    <t>TPXT1</t>
  </si>
  <si>
    <t>Chai/hộp
200-250ml</t>
  </si>
  <si>
    <t>TPDT</t>
  </si>
  <si>
    <t>Chai/túi tối đa 1.000ml</t>
  </si>
  <si>
    <t>Sữa nước dinh dưỡng y học năng lượng chuẩn, đạm nguyên nhỏ giọt qua sonde dạ dày (bao gồm dây truyền sản phẩm)</t>
  </si>
  <si>
    <t>TPNT</t>
  </si>
  <si>
    <t>Sữa nước dinh dưỡng y học năng lượng chuẩn, đạm nguyên nhỏ giọt qua sonde dạ dày (bao gồm dây truyền sản phẩm) đạm thực vật</t>
  </si>
  <si>
    <t>TPNT5</t>
  </si>
  <si>
    <t>Sữa nước dinh dưỡng y học năng lượng chuẩn, đạm nguyên</t>
  </si>
  <si>
    <t>TPPT2</t>
  </si>
  <si>
    <t>Hộp/Gói tối đa 1000g</t>
  </si>
  <si>
    <t>Bột dinh dưỡng cao năng lượng</t>
  </si>
  <si>
    <t>TPBT1</t>
  </si>
  <si>
    <t>Hộp/Lon 800-900g</t>
  </si>
  <si>
    <t>Sữa bột dinh dưỡng y học dành cho người bệnh đái tháo đường</t>
  </si>
  <si>
    <t>Sữa bột dinh dưỡng y học năng lượng chuẩn, đạm nguyên, có HMB (Beta-hydroxy-beta-methyl butyrate)</t>
  </si>
  <si>
    <t>Ghi chú</t>
  </si>
  <si>
    <t>Đơn giá (bao gồm VAT 8%)</t>
  </si>
  <si>
    <t>Đơn giá (chưa có VAT)</t>
  </si>
  <si>
    <t>Số lượng 
(tính theo ml/g)</t>
  </si>
  <si>
    <t>Đơn vị tính
(ml/g)</t>
  </si>
  <si>
    <t>Quy cách đóng gói</t>
  </si>
  <si>
    <t>Nước sản xuất</t>
  </si>
  <si>
    <t>Hãng sản xuất</t>
  </si>
  <si>
    <t>Thông số kỹ thuật sản phẩm</t>
  </si>
  <si>
    <t>Tên thương mại</t>
  </si>
  <si>
    <t>STT theo danh mục mời chào giá</t>
  </si>
  <si>
    <t>Số lượng theo gam/ml *</t>
  </si>
  <si>
    <t xml:space="preserve">Đơn vị tính nhỏ nhất </t>
  </si>
  <si>
    <t xml:space="preserve">Số lượng theo hộp/lon/túi* </t>
  </si>
  <si>
    <t>Quy cách
đóng gói</t>
  </si>
  <si>
    <t>Yêu cầu kỹ thuật</t>
  </si>
  <si>
    <t>Danh mục
hàng hóa</t>
  </si>
  <si>
    <t>Mã dược</t>
  </si>
  <si>
    <t>STT</t>
  </si>
  <si>
    <t>PHỤ LỤC DANH MỤC HÀNG HÓA MỜI CHÀO GIÁ</t>
  </si>
  <si>
    <t>BỆNH VIỆN NHÂN DÂN GIA ĐỊNH</t>
  </si>
  <si>
    <t>SỞ Y TẾ THÀNH PHỐ HỒ CHÍ MINH</t>
  </si>
  <si>
    <t>TT</t>
  </si>
  <si>
    <t>Đơn vị tính</t>
  </si>
  <si>
    <t xml:space="preserve">Hộp/Lon </t>
  </si>
  <si>
    <t>Hộp/Gói</t>
  </si>
  <si>
    <t>Chai/Hộp</t>
  </si>
  <si>
    <t>Chai/Túi</t>
  </si>
  <si>
    <t>Gói</t>
  </si>
  <si>
    <t>Chai/Lọ</t>
  </si>
  <si>
    <t>Tên danh mục</t>
  </si>
  <si>
    <t xml:space="preserve">1. Tiêu chí chất lượng:
Hồ sơ công bố chất lượng sản phẩm phù hợp quy định an toàn thực phẩm được Cục An toàn thực phẩm Bộ Y Tế xác định và còn thời hạn phù hợp theo quy định của pháp luật.
2. Tiêu chí kỹ thuật: Tính trên 100ml
Năng lượng: tối thiểu 50 kcal; 
Chất bột đường (Glucid): tối thiểu 12,5g; 
Có chứa carbohydrate phức (Maltodextrin), không chứa đường đơn 
Có khoáng chất và vitamin
</t>
  </si>
  <si>
    <t>1. Tiêu chí chất lượng:
Hồ sơ công bố chất lượng sản phẩm phù hợp quy định an toàn thực phẩm được Cục An toàn thực phẩm Bộ Y Tế xác định và còn thời hạn phù hợp theo quy định của pháp luật.
2. Tiêu chí kỹ thuật: Tính trên 100g
Năng lượng: tối thiểu 400kcal; 
Chất đạm (Protid): tối thiểu 15g; 
Chất béo (Lipid): tối thiểu 12g; 
Chất bột đường (Glucid): Tối đa 60% tổng năng lượng; 
Chất xơ: tối thiểu 3,5g; 
Có khoáng chất và vitamin; 
GI (Chỉ số đường huyết): thấp hơn 55; 
Inositol: tối thiểu 200mg; 
Chất béo PUFA (Chất béo không bão hoà nhiều nối đôi): tối thiểu 3g.</t>
  </si>
  <si>
    <t>1. Tiêu chí chất lượng:
Hồ sơ công bố chất lượng sản phẩm phù hợp quy định an toàn thực phẩm được Cục An toàn thực phẩm Bộ Y Tế xác định và còn thời hạn  phù hợp theo quy định của pháp luật.
2. Tiêu chí kỹ thuật: Tính trên 100ml
Năng lượng: tối thiểu 95 kcal; 
Chất đạm (Protid): tối thiểu 4g; 
Chất béo (Lipid): tối thiểu 3g; 
Chất bột đường (Glucid): tối đa 60% tổng năng lượng;
GI (Chỉ số đường huyết): thấp hơn 55;
Thành phần: nguyên liệu từ thịt động vật và thực vật, không từ sữa.</t>
  </si>
  <si>
    <t xml:space="preserve">(Đính kèm Thông báo số             /TB-BVNDGĐ ngày          tháng 10 năm 2025 của Bệnh viện Nhân Dân Gia Định) </t>
  </si>
  <si>
    <r>
      <rPr>
        <b/>
        <sz val="11"/>
        <rFont val="Times New Roman"/>
        <family val="1"/>
      </rPr>
      <t>1. Tiêu chí chất lượng:</t>
    </r>
    <r>
      <rPr>
        <sz val="1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rFont val="Times New Roman"/>
        <family val="1"/>
      </rPr>
      <t>2.Tiêu chí kỹ thuật:</t>
    </r>
    <r>
      <rPr>
        <sz val="11"/>
        <rFont val="Times New Roman"/>
        <family val="1"/>
      </rPr>
      <t xml:space="preserve"> Tính trên 100g 
 Năng lượng: tối thiểu 400 kcal; 
 Chất đạm: tối thiểu 15g; 
 Chất béo: tối thiểu 12g; 
 Chất tinh bột đường: tối thiểu 50g; 
 Chất xơ: tối thiểu 3,5g; 
 Có khoáng chất và vitamin; 
 Chất béo PUFA (acid béo không BH nhiều nối đôi): tối thiểu 2,5g; 
 Có CaHMB: tối thiểu 0,7g; 
</t>
    </r>
  </si>
  <si>
    <r>
      <rPr>
        <b/>
        <sz val="11"/>
        <rFont val="Times New Roman"/>
        <family val="1"/>
      </rPr>
      <t>1. Tiêu chí chất lượng:</t>
    </r>
    <r>
      <rPr>
        <sz val="1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hoặc Bản tự công bố sản phẩm phù hợp theo quy định của pháp luật.
</t>
    </r>
    <r>
      <rPr>
        <b/>
        <sz val="11"/>
        <rFont val="Times New Roman"/>
        <family val="1"/>
      </rPr>
      <t xml:space="preserve">2. Tiêu chí kỹ thuật: </t>
    </r>
    <r>
      <rPr>
        <sz val="11"/>
        <rFont val="Times New Roman"/>
        <family val="1"/>
      </rPr>
      <t>Tính trên 100g
Năng lượng: tối thiểu 400 kcal;
Chất đạm (Protid): tối thiểu 15g;
Chất bột đường (Glucid): tối thiểu 50g;
Chất béo (Lipid): tối thiểu 5g;
Thành phần: có chứa bột gạo và các loại đậu.</t>
    </r>
  </si>
  <si>
    <r>
      <rPr>
        <b/>
        <sz val="11"/>
        <rFont val="Times New Roman"/>
        <family val="1"/>
      </rPr>
      <t>1. Tiêu chí chất lượng:</t>
    </r>
    <r>
      <rPr>
        <sz val="1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rFont val="Times New Roman"/>
        <family val="1"/>
      </rPr>
      <t>2. Tiêu chí kỹ thuật:</t>
    </r>
    <r>
      <rPr>
        <sz val="11"/>
        <rFont val="Times New Roman"/>
        <family val="1"/>
      </rPr>
      <t xml:space="preserve"> Tính trên 100ml
Năng lượng: tối thiểu 95 kcal; 
Chất đạm (Protid): tối thiểu 4g; 
Chất béo (Lipid): tối thiểu 3g; 
Chất bột đường (Glucid): tối thiểu 10g; 
Có khoáng chất và vitamin; 
Chất béo PUFA (Chất béo không bão hoà nhiều nối đôi): tối thiểu 0,5g.</t>
    </r>
  </si>
  <si>
    <r>
      <rPr>
        <b/>
        <sz val="11"/>
        <rFont val="Times New Roman"/>
        <family val="1"/>
      </rPr>
      <t>1. Tiêu chí chất lượng:</t>
    </r>
    <r>
      <rPr>
        <sz val="1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rFont val="Times New Roman"/>
        <family val="1"/>
      </rPr>
      <t>2. Tiêu chí kỹ thuật:</t>
    </r>
    <r>
      <rPr>
        <sz val="11"/>
        <rFont val="Times New Roman"/>
        <family val="1"/>
      </rPr>
      <t xml:space="preserve"> Tính trên 100ml
Năng lượng: tối thiểu 95 kcal; 
Chất đạm (Protid): tối thiểu 3,5g; 
Chất béo (Lipid): tối thiểu 3g; 
Chất bột đường (Glucid): tối thiểu 10g; 
Có khoáng chất và vitamin; 
Áp suất thẩm thấu: tối đa 400mOsmol/L; 
Chất béo PUFA (Chất béo không bão hoà nhiều nối đôi): tối thiểu 0,5g.
Thành phần: nguyên liệu từ đạm thực vật, không chứa đạm sữa bò
</t>
    </r>
  </si>
  <si>
    <r>
      <rPr>
        <b/>
        <sz val="11"/>
        <rFont val="Times New Roman"/>
        <family val="1"/>
      </rPr>
      <t>1. Tiêu chí chất lượng:</t>
    </r>
    <r>
      <rPr>
        <sz val="1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rFont val="Times New Roman"/>
        <family val="1"/>
      </rPr>
      <t xml:space="preserve">2. Tiêu chí kỹ thuật: </t>
    </r>
    <r>
      <rPr>
        <sz val="11"/>
        <rFont val="Times New Roman"/>
        <family val="1"/>
      </rPr>
      <t>Tính trên 100ml
Năng lượng: tối thiểu 95 kcal; 
Chất đạm (Protid): tối thiểu 3,5g; 
Chất béo (Lipid): tối thiểu 3g; 
Chất bột đường (Glucid): tối thiểu 10g; 
Có khoáng chất và vitamin; 
Áp suất thẩm thấu: tối đa 400mOsmol/L; 
Chất béo PUFA (Chất béo không bão hoà nhiều nối đôi): tối thiểu 0,5g.</t>
    </r>
  </si>
  <si>
    <t>Sữa nước dinh dưỡng y học năng lượng cao, đạm cao, giàu EPA+DHA dành cho người bệnh ung thư</t>
  </si>
  <si>
    <r>
      <rPr>
        <b/>
        <sz val="11"/>
        <rFont val="Times New Roman"/>
        <family val="1"/>
      </rPr>
      <t>1. Tiêu chí chất lượng:</t>
    </r>
    <r>
      <rPr>
        <sz val="1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rFont val="Times New Roman"/>
        <family val="1"/>
      </rPr>
      <t>2. Tiêu chí kỹ thuật:</t>
    </r>
    <r>
      <rPr>
        <sz val="11"/>
        <rFont val="Times New Roman"/>
        <family val="1"/>
      </rPr>
      <t xml:space="preserve"> Tính trên 100ml
Năng lượng: tối thiểu 120 kcal; 
Chất đạm (Protid): tối thiểu 6g; 
Chất béo (Lipid): tối thiểu 4,5g; 
Chất bột đường (Glucid): tối thiểu 11g; 
Có khoáng chất và vitamin; 
EPA (Eicosapentaenoic Acid): tối thiểu 300mg
DHA (Docosahexaenoic Acid): tối thiểu 150mg; 
Chất béo PUFA (Chất béo không bão hoà nhiều nối đôi): tối thiểu 1,5g;
</t>
    </r>
  </si>
  <si>
    <t>Súp xay dinh dưỡng y học đóng sẵn dành cho người bệnh đái tháo đường</t>
  </si>
  <si>
    <r>
      <rPr>
        <b/>
        <sz val="11"/>
        <rFont val="Times New Roman"/>
        <family val="1"/>
      </rPr>
      <t>1. Tiêu chí chất lượng:</t>
    </r>
    <r>
      <rPr>
        <sz val="1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rFont val="Times New Roman"/>
        <family val="1"/>
      </rPr>
      <t xml:space="preserve">2. Tiêu chí kỹ thuật: </t>
    </r>
    <r>
      <rPr>
        <sz val="11"/>
        <rFont val="Times New Roman"/>
        <family val="1"/>
      </rPr>
      <t>Tính trên 100g bột
Arginin: tối thiểu 16g; 
Glutamine: tối thiểu 16g; 
Kẽm: tối thiểu 10mg.</t>
    </r>
  </si>
  <si>
    <r>
      <rPr>
        <b/>
        <sz val="11"/>
        <rFont val="Times New Roman"/>
        <family val="1"/>
      </rPr>
      <t>1. Tiêu chí chất lượng:</t>
    </r>
    <r>
      <rPr>
        <sz val="1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hoặc Bản tự công bố sản phẩm phù hợp theo quy định của pháp luật.
</t>
    </r>
    <r>
      <rPr>
        <b/>
        <sz val="11"/>
        <rFont val="Times New Roman"/>
        <family val="1"/>
      </rPr>
      <t xml:space="preserve">2. Tiêu chí kỹ thuật: </t>
    </r>
    <r>
      <rPr>
        <sz val="11"/>
        <rFont val="Times New Roman"/>
        <family val="1"/>
      </rPr>
      <t>Tính trên 1ml
Amylase: tối thiểu 20mg.
Lipase tối thiểu 2mg</t>
    </r>
  </si>
  <si>
    <r>
      <rPr>
        <b/>
        <sz val="11"/>
        <rFont val="Times New Roman"/>
        <family val="1"/>
      </rPr>
      <t>1. Tiêu chí chất lượng:</t>
    </r>
    <r>
      <rPr>
        <sz val="1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hoặc Bản tự công bố sản phẩm phù hợp theo quy định của pháp luật.
2. Tiêu chí kỹ thuật: Tính trên 100g
Chất xơ hòa tan: tối thiểu 70g.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</si>
</sst>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_-;\-* #,##0_-;_-* &quot;-&quot;??_-;_-@_-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6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i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0"/>
      <name val="Times New Roman"/>
      <family val="1"/>
    </font>
    <font>
      <b/>
      <sz val="16"/>
      <name val="Times New Roman"/>
      <family val="1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/>
    <xf numFmtId="0" fontId="4" fillId="0" borderId="0"/>
  </cellStyleXfs>
  <cellXfs count="57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vertical="center"/>
    </xf>
    <xf numFmtId="3" fontId="3" fillId="0" borderId="0" xfId="1" applyNumberFormat="1" applyFont="1" applyFill="1"/>
    <xf numFmtId="164" fontId="3" fillId="0" borderId="0" xfId="2" applyNumberFormat="1" applyFont="1" applyFill="1"/>
    <xf numFmtId="3" fontId="3" fillId="0" borderId="0" xfId="2" applyNumberFormat="1" applyFont="1" applyFill="1" applyAlignment="1">
      <alignment horizontal="center" vertical="top"/>
    </xf>
    <xf numFmtId="164" fontId="3" fillId="0" borderId="0" xfId="2" applyNumberFormat="1" applyFont="1" applyFill="1" applyAlignment="1">
      <alignment horizontal="center" vertical="center"/>
    </xf>
    <xf numFmtId="164" fontId="3" fillId="0" borderId="0" xfId="2" applyNumberFormat="1" applyFont="1" applyFill="1" applyAlignment="1">
      <alignment vertical="top"/>
    </xf>
    <xf numFmtId="0" fontId="3" fillId="0" borderId="0" xfId="1" applyFont="1" applyFill="1" applyAlignment="1">
      <alignment vertical="top"/>
    </xf>
    <xf numFmtId="3" fontId="5" fillId="0" borderId="0" xfId="2" applyNumberFormat="1" applyFont="1" applyFill="1" applyAlignment="1">
      <alignment horizontal="center" vertical="top"/>
    </xf>
    <xf numFmtId="164" fontId="5" fillId="0" borderId="0" xfId="2" applyNumberFormat="1" applyFont="1" applyFill="1" applyAlignment="1">
      <alignment horizontal="center" vertical="center"/>
    </xf>
    <xf numFmtId="164" fontId="5" fillId="0" borderId="0" xfId="2" applyNumberFormat="1" applyFont="1" applyFill="1" applyAlignment="1">
      <alignment vertical="top"/>
    </xf>
    <xf numFmtId="164" fontId="5" fillId="0" borderId="0" xfId="2" applyNumberFormat="1" applyFont="1" applyFill="1"/>
    <xf numFmtId="166" fontId="5" fillId="0" borderId="0" xfId="3" applyNumberFormat="1" applyFont="1" applyFill="1"/>
    <xf numFmtId="164" fontId="5" fillId="0" borderId="0" xfId="2" applyNumberFormat="1" applyFont="1" applyFill="1" applyAlignment="1">
      <alignment horizontal="center"/>
    </xf>
    <xf numFmtId="166" fontId="5" fillId="0" borderId="0" xfId="3" applyNumberFormat="1" applyFont="1" applyFill="1" applyAlignment="1">
      <alignment horizontal="center"/>
    </xf>
    <xf numFmtId="0" fontId="1" fillId="0" borderId="0" xfId="1" applyFont="1" applyFill="1" applyAlignment="1">
      <alignment vertical="center"/>
    </xf>
    <xf numFmtId="0" fontId="7" fillId="0" borderId="0" xfId="5" applyFont="1" applyFill="1" applyAlignment="1">
      <alignment horizontal="center"/>
    </xf>
    <xf numFmtId="0" fontId="7" fillId="0" borderId="0" xfId="5" applyFont="1" applyFill="1" applyAlignment="1"/>
    <xf numFmtId="0" fontId="8" fillId="0" borderId="0" xfId="5" applyFont="1" applyFill="1" applyAlignment="1">
      <alignment horizontal="center"/>
    </xf>
    <xf numFmtId="0" fontId="5" fillId="0" borderId="0" xfId="5" applyFont="1" applyFill="1" applyAlignment="1">
      <alignment horizontal="center"/>
    </xf>
    <xf numFmtId="0" fontId="5" fillId="0" borderId="0" xfId="5" applyFont="1" applyFill="1" applyAlignment="1"/>
    <xf numFmtId="0" fontId="9" fillId="0" borderId="0" xfId="1" applyFont="1" applyFill="1" applyAlignment="1">
      <alignment horizontal="left" vertical="top"/>
    </xf>
    <xf numFmtId="0" fontId="9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left" vertical="top"/>
    </xf>
    <xf numFmtId="0" fontId="10" fillId="0" borderId="0" xfId="1" applyFont="1" applyFill="1" applyAlignment="1">
      <alignment horizontal="left" vertical="center"/>
    </xf>
    <xf numFmtId="0" fontId="5" fillId="0" borderId="0" xfId="5" applyFont="1" applyFill="1" applyAlignment="1">
      <alignment horizontal="center"/>
    </xf>
    <xf numFmtId="0" fontId="8" fillId="0" borderId="0" xfId="5" applyFont="1" applyFill="1" applyAlignment="1">
      <alignment horizontal="center"/>
    </xf>
    <xf numFmtId="166" fontId="5" fillId="0" borderId="0" xfId="3" applyNumberFormat="1" applyFont="1" applyFill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top" wrapText="1"/>
    </xf>
    <xf numFmtId="0" fontId="12" fillId="0" borderId="1" xfId="1" applyFont="1" applyFill="1" applyBorder="1" applyAlignment="1">
      <alignment horizontal="center" vertical="center" wrapText="1"/>
    </xf>
    <xf numFmtId="3" fontId="12" fillId="0" borderId="1" xfId="2" applyNumberFormat="1" applyFont="1" applyFill="1" applyBorder="1" applyAlignment="1">
      <alignment horizontal="center" vertical="center" wrapText="1"/>
    </xf>
    <xf numFmtId="3" fontId="12" fillId="2" borderId="1" xfId="2" applyNumberFormat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164" fontId="12" fillId="2" borderId="1" xfId="2" applyNumberFormat="1" applyFont="1" applyFill="1" applyBorder="1" applyAlignment="1">
      <alignment horizontal="center" vertical="center" wrapText="1"/>
    </xf>
    <xf numFmtId="1" fontId="11" fillId="0" borderId="1" xfId="1" applyNumberFormat="1" applyFont="1" applyFill="1" applyBorder="1" applyAlignment="1">
      <alignment horizontal="center" vertical="center" shrinkToFit="1"/>
    </xf>
    <xf numFmtId="1" fontId="11" fillId="0" borderId="1" xfId="1" applyNumberFormat="1" applyFont="1" applyFill="1" applyBorder="1" applyAlignment="1">
      <alignment horizontal="center" vertical="top" shrinkToFi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1" applyFont="1" applyFill="1" applyBorder="1" applyAlignment="1">
      <alignment horizontal="left" vertical="top" wrapText="1"/>
    </xf>
    <xf numFmtId="0" fontId="11" fillId="0" borderId="1" xfId="1" applyFont="1" applyFill="1" applyBorder="1" applyAlignment="1">
      <alignment horizontal="center" vertical="top" wrapText="1"/>
    </xf>
    <xf numFmtId="164" fontId="11" fillId="0" borderId="1" xfId="2" applyNumberFormat="1" applyFont="1" applyFill="1" applyBorder="1" applyAlignment="1">
      <alignment vertical="top" wrapText="1"/>
    </xf>
    <xf numFmtId="164" fontId="11" fillId="0" borderId="1" xfId="2" applyNumberFormat="1" applyFont="1" applyFill="1" applyBorder="1" applyAlignment="1">
      <alignment horizontal="center" vertical="top" wrapText="1"/>
    </xf>
    <xf numFmtId="164" fontId="11" fillId="0" borderId="1" xfId="2" applyNumberFormat="1" applyFont="1" applyFill="1" applyBorder="1" applyAlignment="1">
      <alignment horizontal="center" vertical="center" wrapText="1"/>
    </xf>
    <xf numFmtId="3" fontId="11" fillId="0" borderId="1" xfId="2" applyNumberFormat="1" applyFont="1" applyFill="1" applyBorder="1" applyAlignment="1">
      <alignment vertical="center"/>
    </xf>
    <xf numFmtId="3" fontId="11" fillId="0" borderId="1" xfId="2" applyNumberFormat="1" applyFont="1" applyFill="1" applyBorder="1" applyAlignment="1">
      <alignment vertical="top" wrapText="1"/>
    </xf>
    <xf numFmtId="0" fontId="13" fillId="0" borderId="1" xfId="1" applyFont="1" applyFill="1" applyBorder="1"/>
    <xf numFmtId="3" fontId="11" fillId="0" borderId="1" xfId="2" applyNumberFormat="1" applyFont="1" applyFill="1" applyBorder="1" applyAlignment="1">
      <alignment vertical="top"/>
    </xf>
    <xf numFmtId="0" fontId="11" fillId="0" borderId="1" xfId="0" applyFont="1" applyFill="1" applyBorder="1" applyAlignment="1">
      <alignment vertical="top" wrapText="1"/>
    </xf>
    <xf numFmtId="0" fontId="11" fillId="0" borderId="1" xfId="1" applyFont="1" applyFill="1" applyBorder="1" applyAlignment="1">
      <alignment vertical="top" wrapText="1"/>
    </xf>
    <xf numFmtId="4" fontId="11" fillId="0" borderId="1" xfId="2" applyNumberFormat="1" applyFont="1" applyFill="1" applyBorder="1" applyAlignment="1">
      <alignment horizontal="right" vertical="center"/>
    </xf>
    <xf numFmtId="4" fontId="11" fillId="0" borderId="1" xfId="2" applyNumberFormat="1" applyFont="1" applyFill="1" applyBorder="1" applyAlignment="1">
      <alignment vertical="center"/>
    </xf>
    <xf numFmtId="0" fontId="14" fillId="0" borderId="0" xfId="1" applyFont="1" applyFill="1" applyAlignment="1">
      <alignment vertical="top" wrapText="1"/>
    </xf>
    <xf numFmtId="0" fontId="11" fillId="0" borderId="2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left" wrapText="1"/>
    </xf>
    <xf numFmtId="166" fontId="15" fillId="0" borderId="0" xfId="3" applyNumberFormat="1" applyFont="1" applyFill="1" applyBorder="1" applyAlignment="1">
      <alignment horizontal="center" vertical="center"/>
    </xf>
    <xf numFmtId="0" fontId="16" fillId="0" borderId="0" xfId="1" applyFont="1" applyFill="1"/>
    <xf numFmtId="0" fontId="16" fillId="0" borderId="0" xfId="1" applyFont="1" applyFill="1" applyAlignment="1">
      <alignment vertical="center"/>
    </xf>
  </cellXfs>
  <cellStyles count="6">
    <cellStyle name="Comma 2" xfId="2"/>
    <cellStyle name="Comma 2 2" xfId="3"/>
    <cellStyle name="Normal" xfId="0" builtinId="0"/>
    <cellStyle name="Normal 2 2" xfId="1"/>
    <cellStyle name="Normal 3" xfId="5"/>
    <cellStyle name="Normal 4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2A2A2A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25"/>
  <sheetViews>
    <sheetView tabSelected="1" topLeftCell="B1" zoomScale="71" zoomScaleNormal="71" zoomScaleSheetLayoutView="106" zoomScalePageLayoutView="37" workbookViewId="0">
      <selection activeCell="J15" sqref="J15"/>
    </sheetView>
  </sheetViews>
  <sheetFormatPr defaultColWidth="8.7109375" defaultRowHeight="12.75" x14ac:dyDescent="0.2"/>
  <cols>
    <col min="1" max="1" width="5" style="1" hidden="1" customWidth="1"/>
    <col min="2" max="2" width="5" style="8" customWidth="1"/>
    <col min="3" max="3" width="13.28515625" style="8" hidden="1" customWidth="1"/>
    <col min="4" max="4" width="14.7109375" style="8" customWidth="1"/>
    <col min="5" max="5" width="52" style="8" customWidth="1"/>
    <col min="6" max="7" width="11.5703125" style="1" customWidth="1"/>
    <col min="8" max="8" width="10" style="7" customWidth="1"/>
    <col min="9" max="9" width="9.5703125" style="6" customWidth="1"/>
    <col min="10" max="10" width="14" style="5" customWidth="1"/>
    <col min="11" max="11" width="15.42578125" style="5" customWidth="1"/>
    <col min="12" max="12" width="10.28515625" style="4" customWidth="1"/>
    <col min="13" max="13" width="12.7109375" style="3" customWidth="1"/>
    <col min="14" max="14" width="14" style="3" customWidth="1"/>
    <col min="15" max="15" width="12.140625" style="1" customWidth="1"/>
    <col min="16" max="16" width="8.85546875" style="2" customWidth="1"/>
    <col min="17" max="17" width="10.7109375" style="2" customWidth="1"/>
    <col min="18" max="18" width="11.28515625" style="1" customWidth="1"/>
    <col min="19" max="19" width="12.140625" style="1" customWidth="1"/>
    <col min="20" max="20" width="12.42578125" style="1" customWidth="1"/>
    <col min="21" max="21" width="11" style="1" customWidth="1"/>
    <col min="22" max="23" width="15.5703125" style="1" customWidth="1"/>
    <col min="24" max="16384" width="8.7109375" style="1"/>
  </cols>
  <sheetData>
    <row r="1" spans="1:23" ht="15.75" x14ac:dyDescent="0.2">
      <c r="A1" s="25" t="s">
        <v>52</v>
      </c>
      <c r="B1" s="24" t="s">
        <v>52</v>
      </c>
      <c r="C1" s="24"/>
    </row>
    <row r="2" spans="1:23" ht="15.75" x14ac:dyDescent="0.2">
      <c r="A2" s="23" t="s">
        <v>51</v>
      </c>
      <c r="B2" s="22" t="s">
        <v>51</v>
      </c>
      <c r="C2" s="22"/>
    </row>
    <row r="4" spans="1:23" ht="20.25" x14ac:dyDescent="0.3">
      <c r="A4" s="21"/>
      <c r="B4" s="26" t="s">
        <v>50</v>
      </c>
      <c r="C4" s="26"/>
      <c r="D4" s="26"/>
      <c r="E4" s="26"/>
      <c r="F4" s="26"/>
      <c r="G4" s="26"/>
      <c r="H4" s="26"/>
      <c r="I4" s="26"/>
      <c r="J4" s="26"/>
      <c r="K4" s="20"/>
      <c r="L4" s="21"/>
      <c r="M4" s="21"/>
      <c r="N4" s="21"/>
      <c r="O4" s="21"/>
      <c r="P4" s="21"/>
      <c r="Q4" s="20"/>
      <c r="R4" s="20"/>
      <c r="S4" s="20"/>
    </row>
    <row r="5" spans="1:23" ht="18.75" x14ac:dyDescent="0.3">
      <c r="A5" s="18"/>
      <c r="B5" s="27" t="s">
        <v>65</v>
      </c>
      <c r="C5" s="27"/>
      <c r="D5" s="27"/>
      <c r="E5" s="27"/>
      <c r="F5" s="27"/>
      <c r="G5" s="27"/>
      <c r="H5" s="27"/>
      <c r="I5" s="27"/>
      <c r="J5" s="27"/>
      <c r="K5" s="19"/>
      <c r="L5" s="18"/>
      <c r="M5" s="18"/>
      <c r="N5" s="18"/>
      <c r="O5" s="18"/>
      <c r="P5" s="18"/>
      <c r="Q5" s="17"/>
      <c r="R5" s="17"/>
      <c r="S5" s="17"/>
    </row>
    <row r="7" spans="1:23" s="16" customFormat="1" ht="79.5" customHeight="1" x14ac:dyDescent="0.2">
      <c r="A7" s="30" t="s">
        <v>49</v>
      </c>
      <c r="B7" s="30" t="s">
        <v>53</v>
      </c>
      <c r="C7" s="30" t="s">
        <v>48</v>
      </c>
      <c r="D7" s="30" t="s">
        <v>47</v>
      </c>
      <c r="E7" s="30" t="s">
        <v>46</v>
      </c>
      <c r="F7" s="30" t="s">
        <v>45</v>
      </c>
      <c r="G7" s="30" t="s">
        <v>54</v>
      </c>
      <c r="H7" s="30" t="s">
        <v>44</v>
      </c>
      <c r="I7" s="30" t="s">
        <v>43</v>
      </c>
      <c r="J7" s="31" t="s">
        <v>42</v>
      </c>
      <c r="K7" s="32" t="s">
        <v>49</v>
      </c>
      <c r="L7" s="32" t="s">
        <v>41</v>
      </c>
      <c r="M7" s="32" t="s">
        <v>61</v>
      </c>
      <c r="N7" s="32" t="s">
        <v>40</v>
      </c>
      <c r="O7" s="33" t="s">
        <v>39</v>
      </c>
      <c r="P7" s="33" t="s">
        <v>38</v>
      </c>
      <c r="Q7" s="33" t="s">
        <v>37</v>
      </c>
      <c r="R7" s="34" t="s">
        <v>36</v>
      </c>
      <c r="S7" s="34" t="s">
        <v>35</v>
      </c>
      <c r="T7" s="34" t="s">
        <v>34</v>
      </c>
      <c r="U7" s="34" t="s">
        <v>33</v>
      </c>
      <c r="V7" s="34" t="s">
        <v>32</v>
      </c>
      <c r="W7" s="34" t="s">
        <v>31</v>
      </c>
    </row>
    <row r="8" spans="1:23" ht="232.5" customHeight="1" x14ac:dyDescent="0.25">
      <c r="A8" s="35"/>
      <c r="B8" s="36">
        <f>SUBTOTAL(103,$D$8:D8)</f>
        <v>1</v>
      </c>
      <c r="C8" s="36"/>
      <c r="D8" s="37" t="s">
        <v>30</v>
      </c>
      <c r="E8" s="38" t="s">
        <v>66</v>
      </c>
      <c r="F8" s="39" t="s">
        <v>6</v>
      </c>
      <c r="G8" s="39" t="s">
        <v>55</v>
      </c>
      <c r="H8" s="40">
        <v>600</v>
      </c>
      <c r="I8" s="41" t="s">
        <v>1</v>
      </c>
      <c r="J8" s="29">
        <f>H8*380</f>
        <v>228000</v>
      </c>
      <c r="K8" s="29"/>
      <c r="L8" s="42"/>
      <c r="M8" s="43"/>
      <c r="N8" s="43"/>
      <c r="O8" s="42"/>
      <c r="P8" s="43"/>
      <c r="Q8" s="43"/>
      <c r="R8" s="44"/>
      <c r="S8" s="44"/>
      <c r="T8" s="45"/>
      <c r="U8" s="45"/>
      <c r="V8" s="45"/>
      <c r="W8" s="45"/>
    </row>
    <row r="9" spans="1:23" ht="252" customHeight="1" x14ac:dyDescent="0.25">
      <c r="A9" s="35"/>
      <c r="B9" s="36">
        <f>SUBTOTAL(103,$D$8:D9)</f>
        <v>2</v>
      </c>
      <c r="C9" s="36"/>
      <c r="D9" s="37" t="s">
        <v>29</v>
      </c>
      <c r="E9" s="38" t="s">
        <v>63</v>
      </c>
      <c r="F9" s="39" t="s">
        <v>28</v>
      </c>
      <c r="G9" s="39" t="s">
        <v>55</v>
      </c>
      <c r="H9" s="40">
        <v>250</v>
      </c>
      <c r="I9" s="41" t="s">
        <v>1</v>
      </c>
      <c r="J9" s="29">
        <f>H9*900</f>
        <v>225000</v>
      </c>
      <c r="K9" s="29"/>
      <c r="L9" s="42"/>
      <c r="M9" s="43"/>
      <c r="N9" s="43"/>
      <c r="O9" s="42"/>
      <c r="P9" s="43"/>
      <c r="Q9" s="43"/>
      <c r="R9" s="44"/>
      <c r="S9" s="44"/>
      <c r="T9" s="45"/>
      <c r="U9" s="45"/>
      <c r="V9" s="45"/>
      <c r="W9" s="45"/>
    </row>
    <row r="10" spans="1:23" ht="180" customHeight="1" x14ac:dyDescent="0.25">
      <c r="A10" s="35">
        <f>SUBTOTAL(103,$D$8:D10)</f>
        <v>3</v>
      </c>
      <c r="B10" s="36">
        <f>SUBTOTAL(103,$D$8:D10)</f>
        <v>3</v>
      </c>
      <c r="C10" s="38" t="s">
        <v>27</v>
      </c>
      <c r="D10" s="38" t="s">
        <v>26</v>
      </c>
      <c r="E10" s="38" t="s">
        <v>67</v>
      </c>
      <c r="F10" s="39" t="s">
        <v>25</v>
      </c>
      <c r="G10" s="39" t="s">
        <v>56</v>
      </c>
      <c r="H10" s="40">
        <v>4000</v>
      </c>
      <c r="I10" s="41" t="s">
        <v>1</v>
      </c>
      <c r="J10" s="29">
        <f>H10*400</f>
        <v>1600000</v>
      </c>
      <c r="K10" s="29"/>
      <c r="L10" s="42"/>
      <c r="M10" s="43"/>
      <c r="N10" s="43"/>
      <c r="O10" s="42"/>
      <c r="P10" s="43"/>
      <c r="Q10" s="43"/>
      <c r="R10" s="46"/>
      <c r="S10" s="46"/>
      <c r="T10" s="45"/>
      <c r="U10" s="45"/>
      <c r="V10" s="45"/>
      <c r="W10" s="45"/>
    </row>
    <row r="11" spans="1:23" ht="216" customHeight="1" x14ac:dyDescent="0.25">
      <c r="A11" s="35">
        <f>SUBTOTAL(103,$D$8:D11)</f>
        <v>4</v>
      </c>
      <c r="B11" s="36">
        <f>SUBTOTAL(103,$D$8:D11)</f>
        <v>4</v>
      </c>
      <c r="C11" s="38" t="s">
        <v>24</v>
      </c>
      <c r="D11" s="38" t="s">
        <v>23</v>
      </c>
      <c r="E11" s="38" t="s">
        <v>68</v>
      </c>
      <c r="F11" s="39" t="s">
        <v>16</v>
      </c>
      <c r="G11" s="39" t="s">
        <v>57</v>
      </c>
      <c r="H11" s="40">
        <v>5000</v>
      </c>
      <c r="I11" s="41" t="s">
        <v>2</v>
      </c>
      <c r="J11" s="29">
        <f>H11*200</f>
        <v>1000000</v>
      </c>
      <c r="K11" s="29"/>
      <c r="L11" s="42"/>
      <c r="M11" s="43"/>
      <c r="N11" s="43"/>
      <c r="O11" s="42"/>
      <c r="P11" s="43"/>
      <c r="Q11" s="43"/>
      <c r="R11" s="44"/>
      <c r="S11" s="44"/>
      <c r="T11" s="45"/>
      <c r="U11" s="45"/>
      <c r="V11" s="45"/>
      <c r="W11" s="45"/>
    </row>
    <row r="12" spans="1:23" ht="238.5" customHeight="1" x14ac:dyDescent="0.25">
      <c r="A12" s="35">
        <f>SUBTOTAL(103,$D$8:D12)</f>
        <v>5</v>
      </c>
      <c r="B12" s="36">
        <f>SUBTOTAL(103,$D$8:D12)</f>
        <v>5</v>
      </c>
      <c r="C12" s="47" t="s">
        <v>22</v>
      </c>
      <c r="D12" s="47" t="s">
        <v>21</v>
      </c>
      <c r="E12" s="38" t="s">
        <v>69</v>
      </c>
      <c r="F12" s="39" t="s">
        <v>18</v>
      </c>
      <c r="G12" s="39" t="s">
        <v>58</v>
      </c>
      <c r="H12" s="40">
        <v>280</v>
      </c>
      <c r="I12" s="41" t="s">
        <v>2</v>
      </c>
      <c r="J12" s="29">
        <f>H12*500</f>
        <v>140000</v>
      </c>
      <c r="K12" s="29"/>
      <c r="L12" s="42"/>
      <c r="M12" s="43"/>
      <c r="N12" s="43"/>
      <c r="O12" s="42"/>
      <c r="P12" s="43"/>
      <c r="Q12" s="43"/>
      <c r="R12" s="44"/>
      <c r="S12" s="38"/>
      <c r="T12" s="48"/>
      <c r="U12" s="45"/>
      <c r="V12" s="45"/>
      <c r="W12" s="45"/>
    </row>
    <row r="13" spans="1:23" ht="217.5" customHeight="1" x14ac:dyDescent="0.25">
      <c r="A13" s="35"/>
      <c r="B13" s="36">
        <f>SUBTOTAL(103,$D$8:D13)</f>
        <v>6</v>
      </c>
      <c r="C13" s="47" t="s">
        <v>20</v>
      </c>
      <c r="D13" s="47" t="s">
        <v>19</v>
      </c>
      <c r="E13" s="38" t="s">
        <v>70</v>
      </c>
      <c r="F13" s="39" t="s">
        <v>18</v>
      </c>
      <c r="G13" s="39" t="s">
        <v>58</v>
      </c>
      <c r="H13" s="41">
        <v>100</v>
      </c>
      <c r="I13" s="41" t="s">
        <v>2</v>
      </c>
      <c r="J13" s="29">
        <f>H13*500</f>
        <v>50000</v>
      </c>
      <c r="K13" s="29"/>
      <c r="L13" s="42"/>
      <c r="M13" s="43"/>
      <c r="N13" s="43"/>
      <c r="O13" s="42"/>
      <c r="P13" s="43"/>
      <c r="Q13" s="43"/>
      <c r="R13" s="44"/>
      <c r="S13" s="38"/>
      <c r="T13" s="48"/>
      <c r="U13" s="45"/>
      <c r="V13" s="45"/>
      <c r="W13" s="45"/>
    </row>
    <row r="14" spans="1:23" ht="228" customHeight="1" x14ac:dyDescent="0.25">
      <c r="A14" s="35">
        <f>SUBTOTAL(103,$D$8:D14)</f>
        <v>7</v>
      </c>
      <c r="B14" s="36">
        <f>SUBTOTAL(103,$D$8:D14)</f>
        <v>7</v>
      </c>
      <c r="C14" s="38" t="s">
        <v>17</v>
      </c>
      <c r="D14" s="38" t="s">
        <v>71</v>
      </c>
      <c r="E14" s="38" t="s">
        <v>72</v>
      </c>
      <c r="F14" s="39" t="s">
        <v>3</v>
      </c>
      <c r="G14" s="39" t="s">
        <v>57</v>
      </c>
      <c r="H14" s="40">
        <v>2000</v>
      </c>
      <c r="I14" s="41" t="s">
        <v>2</v>
      </c>
      <c r="J14" s="29">
        <f>H14*200</f>
        <v>400000</v>
      </c>
      <c r="K14" s="29"/>
      <c r="L14" s="42"/>
      <c r="M14" s="49"/>
      <c r="N14" s="43"/>
      <c r="O14" s="42"/>
      <c r="P14" s="43"/>
      <c r="Q14" s="43"/>
      <c r="R14" s="44"/>
      <c r="S14" s="44"/>
      <c r="T14" s="45"/>
      <c r="U14" s="45"/>
      <c r="V14" s="45"/>
      <c r="W14" s="45"/>
    </row>
    <row r="15" spans="1:23" ht="200.25" customHeight="1" x14ac:dyDescent="0.25">
      <c r="A15" s="35"/>
      <c r="B15" s="36">
        <f>SUBTOTAL(103,$D$8:D15)</f>
        <v>8</v>
      </c>
      <c r="C15" s="38"/>
      <c r="D15" s="38" t="s">
        <v>73</v>
      </c>
      <c r="E15" s="38" t="s">
        <v>64</v>
      </c>
      <c r="F15" s="39" t="s">
        <v>3</v>
      </c>
      <c r="G15" s="39" t="s">
        <v>57</v>
      </c>
      <c r="H15" s="40">
        <v>1500</v>
      </c>
      <c r="I15" s="41" t="s">
        <v>2</v>
      </c>
      <c r="J15" s="29">
        <f>H15*250</f>
        <v>375000</v>
      </c>
      <c r="K15" s="29"/>
      <c r="L15" s="42"/>
      <c r="M15" s="49"/>
      <c r="N15" s="43"/>
      <c r="O15" s="42"/>
      <c r="P15" s="43"/>
      <c r="Q15" s="43"/>
      <c r="R15" s="44"/>
      <c r="S15" s="44"/>
      <c r="T15" s="45"/>
      <c r="U15" s="45"/>
      <c r="V15" s="45"/>
      <c r="W15" s="45"/>
    </row>
    <row r="16" spans="1:23" ht="135.75" customHeight="1" x14ac:dyDescent="0.25">
      <c r="A16" s="35">
        <f>SUBTOTAL(103,$D$8:D16)</f>
        <v>9</v>
      </c>
      <c r="B16" s="36">
        <f>SUBTOTAL(103,$D$8:D16)</f>
        <v>9</v>
      </c>
      <c r="C16" s="38" t="s">
        <v>15</v>
      </c>
      <c r="D16" s="38" t="s">
        <v>14</v>
      </c>
      <c r="E16" s="38" t="s">
        <v>74</v>
      </c>
      <c r="F16" s="39" t="s">
        <v>13</v>
      </c>
      <c r="G16" s="39" t="s">
        <v>59</v>
      </c>
      <c r="H16" s="40">
        <v>25000</v>
      </c>
      <c r="I16" s="41" t="s">
        <v>1</v>
      </c>
      <c r="J16" s="29">
        <f>H16*22.5</f>
        <v>562500</v>
      </c>
      <c r="K16" s="29"/>
      <c r="L16" s="42"/>
      <c r="M16" s="50"/>
      <c r="N16" s="43"/>
      <c r="O16" s="42"/>
      <c r="P16" s="43"/>
      <c r="Q16" s="43"/>
      <c r="R16" s="44"/>
      <c r="S16" s="44"/>
      <c r="T16" s="45"/>
      <c r="U16" s="45"/>
      <c r="V16" s="45"/>
      <c r="W16" s="45"/>
    </row>
    <row r="17" spans="1:23" ht="122.25" customHeight="1" x14ac:dyDescent="0.25">
      <c r="A17" s="35">
        <f>SUBTOTAL(103,$D$8:D17)</f>
        <v>10</v>
      </c>
      <c r="B17" s="36">
        <f>SUBTOTAL(103,$D$8:D17)</f>
        <v>10</v>
      </c>
      <c r="C17" s="38" t="s">
        <v>12</v>
      </c>
      <c r="D17" s="38" t="s">
        <v>11</v>
      </c>
      <c r="E17" s="38" t="s">
        <v>75</v>
      </c>
      <c r="F17" s="39" t="s">
        <v>10</v>
      </c>
      <c r="G17" s="39" t="s">
        <v>60</v>
      </c>
      <c r="H17" s="40">
        <v>4500</v>
      </c>
      <c r="I17" s="41" t="s">
        <v>2</v>
      </c>
      <c r="J17" s="29">
        <v>270000</v>
      </c>
      <c r="K17" s="29"/>
      <c r="L17" s="42"/>
      <c r="M17" s="43"/>
      <c r="N17" s="43"/>
      <c r="O17" s="42"/>
      <c r="P17" s="43"/>
      <c r="Q17" s="43"/>
      <c r="R17" s="46"/>
      <c r="S17" s="46"/>
      <c r="T17" s="45"/>
      <c r="U17" s="45"/>
      <c r="V17" s="45"/>
      <c r="W17" s="45"/>
    </row>
    <row r="18" spans="1:23" ht="116.25" customHeight="1" x14ac:dyDescent="0.25">
      <c r="A18" s="35">
        <f>SUBTOTAL(103,$D$8:D18)</f>
        <v>11</v>
      </c>
      <c r="B18" s="36">
        <f>SUBTOTAL(103,$D$8:D18)</f>
        <v>11</v>
      </c>
      <c r="C18" s="38" t="s">
        <v>9</v>
      </c>
      <c r="D18" s="38" t="s">
        <v>8</v>
      </c>
      <c r="E18" s="38" t="s">
        <v>76</v>
      </c>
      <c r="F18" s="39" t="s">
        <v>7</v>
      </c>
      <c r="G18" s="39" t="s">
        <v>56</v>
      </c>
      <c r="H18" s="40">
        <v>6500</v>
      </c>
      <c r="I18" s="41" t="s">
        <v>1</v>
      </c>
      <c r="J18" s="29">
        <f>H18*3</f>
        <v>19500</v>
      </c>
      <c r="K18" s="29"/>
      <c r="L18" s="42"/>
      <c r="M18" s="43"/>
      <c r="N18" s="43"/>
      <c r="O18" s="42"/>
      <c r="P18" s="43"/>
      <c r="Q18" s="43"/>
      <c r="R18" s="46"/>
      <c r="S18" s="46"/>
      <c r="T18" s="45"/>
      <c r="U18" s="45"/>
      <c r="V18" s="45"/>
      <c r="W18" s="45"/>
    </row>
    <row r="19" spans="1:23" ht="174.75" customHeight="1" x14ac:dyDescent="0.2">
      <c r="A19" s="35">
        <f>SUBTOTAL(103,$D$8:D19)</f>
        <v>12</v>
      </c>
      <c r="B19" s="36">
        <f>SUBTOTAL(103,$D$8:D19)</f>
        <v>12</v>
      </c>
      <c r="C19" s="38" t="s">
        <v>5</v>
      </c>
      <c r="D19" s="38" t="s">
        <v>4</v>
      </c>
      <c r="E19" s="38" t="s">
        <v>62</v>
      </c>
      <c r="F19" s="39" t="s">
        <v>3</v>
      </c>
      <c r="G19" s="39" t="s">
        <v>57</v>
      </c>
      <c r="H19" s="40">
        <v>10000</v>
      </c>
      <c r="I19" s="41" t="s">
        <v>2</v>
      </c>
      <c r="J19" s="29">
        <f>H19*200</f>
        <v>2000000</v>
      </c>
      <c r="K19" s="29"/>
      <c r="L19" s="42"/>
      <c r="M19" s="43"/>
      <c r="N19" s="43"/>
      <c r="O19" s="42"/>
      <c r="P19" s="43"/>
      <c r="Q19" s="43"/>
      <c r="R19" s="44"/>
      <c r="S19" s="44"/>
      <c r="T19" s="47"/>
      <c r="U19" s="48"/>
      <c r="V19" s="48"/>
      <c r="W19" s="48"/>
    </row>
    <row r="20" spans="1:23" ht="20.25" customHeight="1" x14ac:dyDescent="0.25">
      <c r="A20" s="51"/>
      <c r="B20" s="52" t="s">
        <v>0</v>
      </c>
      <c r="C20" s="52"/>
      <c r="D20" s="52"/>
      <c r="E20" s="52"/>
      <c r="F20" s="52"/>
      <c r="G20" s="52"/>
      <c r="H20" s="52"/>
      <c r="I20" s="52"/>
      <c r="J20" s="52"/>
      <c r="K20" s="53"/>
      <c r="L20" s="54"/>
      <c r="M20" s="54"/>
      <c r="N20" s="54"/>
      <c r="O20" s="55"/>
      <c r="P20" s="56"/>
      <c r="Q20" s="56"/>
      <c r="R20" s="55"/>
      <c r="S20" s="55"/>
      <c r="T20" s="55"/>
      <c r="U20" s="55"/>
      <c r="V20" s="55"/>
      <c r="W20" s="55"/>
    </row>
    <row r="21" spans="1:23" ht="20.25" x14ac:dyDescent="0.3">
      <c r="F21" s="15"/>
      <c r="G21" s="15"/>
      <c r="H21" s="11"/>
      <c r="I21" s="10"/>
      <c r="J21" s="9"/>
      <c r="K21" s="9"/>
      <c r="L21" s="14"/>
    </row>
    <row r="22" spans="1:23" ht="20.25" x14ac:dyDescent="0.3">
      <c r="F22" s="15"/>
      <c r="G22" s="15"/>
      <c r="H22" s="11"/>
      <c r="I22" s="10"/>
      <c r="J22" s="9"/>
      <c r="K22" s="9"/>
      <c r="L22" s="14"/>
    </row>
    <row r="23" spans="1:23" ht="20.25" x14ac:dyDescent="0.3">
      <c r="F23" s="13"/>
      <c r="G23" s="13"/>
      <c r="H23" s="11"/>
      <c r="I23" s="10"/>
      <c r="J23" s="9"/>
      <c r="K23" s="9"/>
      <c r="L23" s="12"/>
    </row>
    <row r="24" spans="1:23" s="3" customFormat="1" ht="20.25" x14ac:dyDescent="0.3">
      <c r="A24" s="1"/>
      <c r="B24" s="8"/>
      <c r="C24" s="8"/>
      <c r="D24" s="8"/>
      <c r="E24" s="8"/>
      <c r="F24" s="13"/>
      <c r="G24" s="13"/>
      <c r="H24" s="11"/>
      <c r="I24" s="10"/>
      <c r="J24" s="9"/>
      <c r="K24" s="9"/>
      <c r="L24" s="12"/>
      <c r="O24" s="1"/>
      <c r="P24" s="2"/>
      <c r="Q24" s="2"/>
      <c r="R24" s="1"/>
      <c r="S24" s="1"/>
      <c r="T24" s="1"/>
    </row>
    <row r="25" spans="1:23" s="3" customFormat="1" ht="20.25" x14ac:dyDescent="0.2">
      <c r="A25" s="1"/>
      <c r="B25" s="8"/>
      <c r="C25" s="8"/>
      <c r="D25" s="8"/>
      <c r="E25" s="8"/>
      <c r="F25" s="1"/>
      <c r="G25" s="1"/>
      <c r="H25" s="11"/>
      <c r="I25" s="10"/>
      <c r="J25" s="9"/>
      <c r="K25" s="9"/>
      <c r="L25" s="28"/>
      <c r="M25" s="28"/>
      <c r="N25" s="28"/>
      <c r="O25" s="1"/>
      <c r="P25" s="2"/>
      <c r="Q25" s="2"/>
      <c r="R25" s="1"/>
      <c r="S25" s="1"/>
      <c r="T25" s="1"/>
    </row>
  </sheetData>
  <autoFilter ref="A7:T20"/>
  <mergeCells count="5">
    <mergeCell ref="B4:J4"/>
    <mergeCell ref="B5:J5"/>
    <mergeCell ref="L20:N20"/>
    <mergeCell ref="L25:N25"/>
    <mergeCell ref="B20:J20"/>
  </mergeCells>
  <pageMargins left="0.23622047244094499" right="0.23622047244094499" top="0.74803149606299202" bottom="0.74803149606299202" header="0.31496062992126" footer="0.31496062992126"/>
  <pageSetup paperSize="9" scale="79" fitToHeight="0" orientation="portrait" r:id="rId1"/>
  <headerFooter differentFirst="1">
    <oddHeader>&amp;C&amp;"Times New Roman,Regular"&amp;P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Danh mục đề xuất sữa 2025 (2)</vt:lpstr>
      <vt:lpstr>'Danh mục đề xuất sữa 2025 (2)'!Print_Area</vt:lpstr>
      <vt:lpstr>'Danh mục đề xuất sữa 2025 (2)'!Print_Titles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2025-10-20T03:39:26Z</cp:lastPrinted>
  <dcterms:created xsi:type="dcterms:W3CDTF">2025-10-20T01:15:28Z</dcterms:created>
  <dcterms:modified xsi:type="dcterms:W3CDTF">2025-10-21T07:59:58Z</dcterms:modified>
</cp:coreProperties>
</file>